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CEARÁ\BLOQUINHO DA CIDADE\"/>
    </mc:Choice>
  </mc:AlternateContent>
  <xr:revisionPtr revIDLastSave="0" documentId="14_{503EF087-41B8-419D-8ED5-399CFD5CE0A7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Record" sheetId="1" state="hidden" r:id="rId1"/>
    <sheet name="Bloquinho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3" l="1"/>
  <c r="M10" i="3" s="1"/>
  <c r="L10" i="3" s="1"/>
  <c r="J11" i="3"/>
  <c r="M11" i="3" s="1"/>
  <c r="L11" i="3" s="1"/>
  <c r="J12" i="3"/>
  <c r="M12" i="3" s="1"/>
  <c r="L12" i="3" s="1"/>
  <c r="J13" i="3"/>
  <c r="M13" i="3" s="1"/>
  <c r="L13" i="3" s="1"/>
  <c r="J14" i="3"/>
  <c r="M14" i="3" s="1"/>
  <c r="L14" i="3" s="1"/>
  <c r="J15" i="3"/>
  <c r="M15" i="3" s="1"/>
  <c r="L15" i="3" s="1"/>
  <c r="J16" i="3"/>
  <c r="M16" i="3" s="1"/>
  <c r="L16" i="3" s="1"/>
  <c r="J17" i="3"/>
  <c r="J7" i="3"/>
  <c r="J8" i="3"/>
  <c r="M8" i="3" s="1"/>
  <c r="L8" i="3" s="1"/>
  <c r="F19" i="3"/>
  <c r="J9" i="3"/>
  <c r="M9" i="3" s="1"/>
  <c r="L9" i="3" s="1"/>
  <c r="E19" i="1"/>
  <c r="B19" i="1"/>
  <c r="E14" i="1"/>
  <c r="D14" i="1"/>
  <c r="E10" i="1"/>
  <c r="E9" i="1"/>
  <c r="D9" i="1"/>
  <c r="E8" i="1"/>
  <c r="D8" i="1"/>
  <c r="E7" i="1"/>
  <c r="D7" i="1"/>
  <c r="E6" i="1"/>
  <c r="D6" i="1"/>
  <c r="E5" i="1"/>
  <c r="D5" i="1"/>
  <c r="J21" i="3" l="1"/>
  <c r="M7" i="3"/>
  <c r="L7" i="3" s="1"/>
  <c r="J19" i="3"/>
  <c r="J22" i="3"/>
  <c r="M17" i="3"/>
  <c r="L17" i="3" l="1"/>
  <c r="M19" i="3"/>
</calcChain>
</file>

<file path=xl/sharedStrings.xml><?xml version="1.0" encoding="utf-8"?>
<sst xmlns="http://schemas.openxmlformats.org/spreadsheetml/2006/main" count="106" uniqueCount="67">
  <si>
    <t>CIDADE EM AÇÃO</t>
  </si>
  <si>
    <t>ESQUEMA COMERCIAL
POR PROGRAMA</t>
  </si>
  <si>
    <t>Nº DE INSERÇÕES
NO PERÍODO</t>
  </si>
  <si>
    <t>CONVERSÃO</t>
  </si>
  <si>
    <t>R$
UNITÁRIO</t>
  </si>
  <si>
    <t>R$
TOTAL</t>
  </si>
  <si>
    <t>Chamadas caracterizadas com assinatura de 5" do patrocinador</t>
  </si>
  <si>
    <t>Chamadas com boletins do São João com assinatura de 5" do patrocinador</t>
  </si>
  <si>
    <t>Citação de 5" do patrocinador no Balanço Geral</t>
  </si>
  <si>
    <t>Citação de 5" do patrocinador no Jornal da Cidade</t>
  </si>
  <si>
    <t>Citação de 5" do patrocinador no Ceará no Ar</t>
  </si>
  <si>
    <t>Comercial rotativo de 30" (referência para vinheta)</t>
  </si>
  <si>
    <t>Comercial Balanço Geral de 30" (referência para citação)</t>
  </si>
  <si>
    <t>Comercial Jornal da Cidade de 30" (referência para citação)</t>
  </si>
  <si>
    <t>Comercial Ceará no Ar de 30" (referência para citação)</t>
  </si>
  <si>
    <t>Comercial rotativo de 30" (mídia de apoio do patrocinador)</t>
  </si>
  <si>
    <t>Merchandising no local no dia do evento(stand)</t>
  </si>
  <si>
    <t>-</t>
  </si>
  <si>
    <t>Assinatura no post no instagram da TV Cidade</t>
  </si>
  <si>
    <t>Marca no telão + VT no telão no dia do evento</t>
  </si>
  <si>
    <t>Produção e estrutura do evento</t>
  </si>
  <si>
    <t xml:space="preserve"> </t>
  </si>
  <si>
    <t>Lista de Preços: OUT/2019</t>
  </si>
  <si>
    <t>PROGRAMA</t>
  </si>
  <si>
    <t>PERÍODO</t>
  </si>
  <si>
    <t>ESQUEMA COMERCIAL</t>
  </si>
  <si>
    <t>FORMATO</t>
  </si>
  <si>
    <t>INSERÇÕES NO PERÍODO</t>
  </si>
  <si>
    <t>BASE DE PREÇOS UNITÁRIO</t>
  </si>
  <si>
    <t>R$ UNITÁRIO</t>
  </si>
  <si>
    <t>R$ TOTAL</t>
  </si>
  <si>
    <t>DESCONTO</t>
  </si>
  <si>
    <t>TOTAL NEGOCIADO UNITÁRIO</t>
  </si>
  <si>
    <t>TOTAL NEGOCIADO</t>
  </si>
  <si>
    <t>Balanço Geral Ceará</t>
  </si>
  <si>
    <t>Chamadas caracterizadas com assinatura</t>
  </si>
  <si>
    <t>5"</t>
  </si>
  <si>
    <t>Vts Exclusivos</t>
  </si>
  <si>
    <t>30"</t>
  </si>
  <si>
    <t>Sampling</t>
  </si>
  <si>
    <t>TOTAL</t>
  </si>
  <si>
    <t>* não incide comissão no custo de produção.</t>
  </si>
  <si>
    <t>Rotativo [06h às 12h]</t>
  </si>
  <si>
    <t>Rotativo [12h às 18h]</t>
  </si>
  <si>
    <t>Rotativo [18h às 24h]</t>
  </si>
  <si>
    <t xml:space="preserve">Balanço Geral Manhã </t>
  </si>
  <si>
    <t xml:space="preserve">Sextas (23/01, 30/01, 06/02 e 13/02) </t>
  </si>
  <si>
    <t>19-jan a 12-fev</t>
  </si>
  <si>
    <t>Rotativo [06 às 24h]</t>
  </si>
  <si>
    <t xml:space="preserve">Vinheta Bloco com assinatura </t>
  </si>
  <si>
    <t xml:space="preserve">Vinheta Bloco Quaddro com assinatura </t>
  </si>
  <si>
    <t xml:space="preserve">Vinheta nos Boletins com assinatura </t>
  </si>
  <si>
    <t>12-fev a 17-fev</t>
  </si>
  <si>
    <t xml:space="preserve">Ativação de Rua </t>
  </si>
  <si>
    <t xml:space="preserve">A definir </t>
  </si>
  <si>
    <t xml:space="preserve">Jornal da Cidade </t>
  </si>
  <si>
    <t>14-fev a 17-fev</t>
  </si>
  <si>
    <t xml:space="preserve">Vinheta de bloco com assinatura </t>
  </si>
  <si>
    <t>01-jan a 31-mar</t>
  </si>
  <si>
    <t xml:space="preserve">MIDIA </t>
  </si>
  <si>
    <t xml:space="preserve">PRODUÇÃO </t>
  </si>
  <si>
    <t>CACHÊ [20%]</t>
  </si>
  <si>
    <t>Cliente:</t>
  </si>
  <si>
    <t>Praça: FORTALEZA</t>
  </si>
  <si>
    <t>BLOQUINHO DA CIDADE 2026</t>
  </si>
  <si>
    <t>Período: JANEIRO / FEVEREIRO_ 2026</t>
  </si>
  <si>
    <t>Obs.: Toda entrega/valoração que consta nesta planilha foi elaborada direto pela emissora local, sendo assim, caso haja alguma questão/dúvida/alteração, a mesma deverá ser consultada. DAC (caso haja): 20% do total negociado, faturado a parte.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</si>
</sst>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0.000"/>
    <numFmt numFmtId="166" formatCode="_(* #,##0.00_);_(* \(#,##0.00\);_(* &quot;-&quot;??_);_(@_)"/>
    <numFmt numFmtId="167" formatCode="&quot;R$&quot;#,##0.00_);[Red]\(&quot;R$&quot;#,##0.00\)"/>
    <numFmt numFmtId="168" formatCode="0.00_ "/>
    <numFmt numFmtId="169" formatCode="0.00000_ "/>
  </numFmts>
  <fonts count="18">
    <font>
      <sz val="10"/>
      <color theme="1"/>
      <name val="Calibri"/>
      <charset val="134"/>
      <scheme val="minor"/>
    </font>
    <font>
      <b/>
      <sz val="14"/>
      <name val="Calibri"/>
      <charset val="134"/>
      <scheme val="minor"/>
    </font>
    <font>
      <b/>
      <sz val="11"/>
      <name val="Calibri"/>
      <charset val="134"/>
    </font>
    <font>
      <sz val="12"/>
      <name val="Calibri"/>
      <charset val="134"/>
      <scheme val="minor"/>
    </font>
    <font>
      <sz val="12"/>
      <color theme="1"/>
      <name val="Calibri"/>
      <charset val="134"/>
      <scheme val="minor"/>
    </font>
    <font>
      <sz val="14"/>
      <name val="Calibri"/>
      <charset val="134"/>
      <scheme val="minor"/>
    </font>
    <font>
      <b/>
      <sz val="14"/>
      <color indexed="9"/>
      <name val="Calibri"/>
      <charset val="134"/>
      <scheme val="minor"/>
    </font>
    <font>
      <b/>
      <sz val="12"/>
      <name val="Arial"/>
      <charset val="134"/>
    </font>
    <font>
      <sz val="14"/>
      <color indexed="9"/>
      <name val="Calibri"/>
      <charset val="134"/>
      <scheme val="minor"/>
    </font>
    <font>
      <sz val="10"/>
      <name val="Arial"/>
      <charset val="134"/>
    </font>
    <font>
      <sz val="10"/>
      <color theme="1"/>
      <name val="Calibri"/>
      <charset val="134"/>
      <scheme val="minor"/>
    </font>
    <font>
      <sz val="1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i/>
      <sz val="12"/>
      <name val="Calibri"/>
      <family val="2"/>
      <scheme val="minor"/>
    </font>
    <font>
      <b/>
      <sz val="14"/>
      <name val="Calibri"/>
      <family val="2"/>
    </font>
    <font>
      <sz val="1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22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7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164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/>
    <xf numFmtId="0" fontId="1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0" fontId="9" fillId="0" borderId="0"/>
  </cellStyleXfs>
  <cellXfs count="62">
    <xf numFmtId="0" fontId="0" fillId="0" borderId="0" xfId="0">
      <alignment vertical="center"/>
    </xf>
    <xf numFmtId="0" fontId="2" fillId="0" borderId="1" xfId="6" applyFont="1" applyBorder="1" applyAlignment="1">
      <alignment horizontal="center" vertical="center" wrapText="1"/>
    </xf>
    <xf numFmtId="0" fontId="2" fillId="0" borderId="1" xfId="6" applyFont="1" applyBorder="1" applyAlignment="1">
      <alignment horizontal="center" vertical="center"/>
    </xf>
    <xf numFmtId="3" fontId="2" fillId="0" borderId="1" xfId="6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4" fontId="0" fillId="0" borderId="1" xfId="2" applyNumberFormat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4" fillId="2" borderId="0" xfId="0" applyFont="1" applyFill="1" applyAlignment="1"/>
    <xf numFmtId="165" fontId="4" fillId="2" borderId="0" xfId="0" applyNumberFormat="1" applyFont="1" applyFill="1" applyAlignment="1"/>
    <xf numFmtId="0" fontId="5" fillId="2" borderId="0" xfId="0" applyFont="1" applyFill="1" applyAlignment="1"/>
    <xf numFmtId="165" fontId="5" fillId="2" borderId="0" xfId="0" applyNumberFormat="1" applyFont="1" applyFill="1" applyAlignment="1"/>
    <xf numFmtId="0" fontId="6" fillId="3" borderId="0" xfId="0" applyFont="1" applyFill="1" applyAlignment="1">
      <alignment horizontal="centerContinuous" vertical="center" wrapText="1"/>
    </xf>
    <xf numFmtId="3" fontId="6" fillId="3" borderId="0" xfId="0" applyNumberFormat="1" applyFont="1" applyFill="1" applyAlignment="1">
      <alignment horizontal="center" vertical="center" wrapText="1"/>
    </xf>
    <xf numFmtId="165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 wrapText="1"/>
    </xf>
    <xf numFmtId="0" fontId="5" fillId="0" borderId="1" xfId="0" applyFont="1" applyBorder="1" applyAlignment="1"/>
    <xf numFmtId="0" fontId="5" fillId="0" borderId="1" xfId="0" applyFont="1" applyBorder="1" applyAlignment="1">
      <alignment horizontal="center"/>
    </xf>
    <xf numFmtId="165" fontId="5" fillId="0" borderId="1" xfId="0" applyNumberFormat="1" applyFont="1" applyBorder="1" applyAlignment="1">
      <alignment horizontal="center"/>
    </xf>
    <xf numFmtId="166" fontId="7" fillId="0" borderId="1" xfId="1" applyNumberFormat="1" applyFont="1" applyBorder="1" applyAlignment="1">
      <alignment horizontal="center"/>
    </xf>
    <xf numFmtId="166" fontId="5" fillId="0" borderId="1" xfId="1" applyNumberFormat="1" applyFont="1" applyBorder="1" applyAlignment="1"/>
    <xf numFmtId="3" fontId="5" fillId="0" borderId="1" xfId="0" applyNumberFormat="1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166" fontId="5" fillId="0" borderId="1" xfId="1" applyNumberFormat="1" applyFont="1" applyBorder="1" applyAlignment="1">
      <alignment horizontal="center"/>
    </xf>
    <xf numFmtId="0" fontId="5" fillId="0" borderId="0" xfId="0" applyFont="1" applyAlignment="1"/>
    <xf numFmtId="0" fontId="8" fillId="3" borderId="0" xfId="0" applyFont="1" applyFill="1" applyAlignment="1">
      <alignment horizontal="centerContinuous"/>
    </xf>
    <xf numFmtId="3" fontId="8" fillId="3" borderId="0" xfId="0" applyNumberFormat="1" applyFont="1" applyFill="1" applyAlignment="1">
      <alignment horizontal="center"/>
    </xf>
    <xf numFmtId="165" fontId="8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center"/>
    </xf>
    <xf numFmtId="166" fontId="8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3" fontId="5" fillId="0" borderId="0" xfId="0" applyNumberFormat="1" applyFont="1" applyAlignment="1"/>
    <xf numFmtId="165" fontId="5" fillId="0" borderId="0" xfId="0" applyNumberFormat="1" applyFont="1" applyAlignment="1"/>
    <xf numFmtId="0" fontId="1" fillId="0" borderId="0" xfId="0" applyFont="1" applyAlignment="1"/>
    <xf numFmtId="167" fontId="0" fillId="0" borderId="0" xfId="0" applyNumberFormat="1">
      <alignment vertical="center"/>
    </xf>
    <xf numFmtId="168" fontId="0" fillId="0" borderId="0" xfId="0" applyNumberFormat="1">
      <alignment vertical="center"/>
    </xf>
    <xf numFmtId="169" fontId="0" fillId="0" borderId="0" xfId="0" applyNumberForma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6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3" fillId="0" borderId="1" xfId="6" applyFont="1" applyBorder="1" applyAlignment="1">
      <alignment horizontal="center" vertical="center"/>
    </xf>
    <xf numFmtId="3" fontId="13" fillId="0" borderId="1" xfId="6" applyNumberFormat="1" applyFont="1" applyBorder="1" applyAlignment="1">
      <alignment horizontal="center" vertical="center" wrapText="1"/>
    </xf>
    <xf numFmtId="164" fontId="13" fillId="0" borderId="1" xfId="2" applyFont="1" applyBorder="1" applyAlignment="1">
      <alignment horizontal="center" vertical="center" wrapText="1"/>
    </xf>
    <xf numFmtId="164" fontId="11" fillId="0" borderId="1" xfId="2" applyFont="1" applyBorder="1" applyAlignment="1">
      <alignment horizontal="center" vertical="center" wrapText="1"/>
    </xf>
    <xf numFmtId="9" fontId="0" fillId="0" borderId="5" xfId="0" applyNumberFormat="1" applyBorder="1" applyAlignment="1">
      <alignment horizontal="center" vertical="center"/>
    </xf>
    <xf numFmtId="0" fontId="14" fillId="0" borderId="0" xfId="0" applyFont="1">
      <alignment vertical="center"/>
    </xf>
    <xf numFmtId="44" fontId="14" fillId="0" borderId="0" xfId="0" applyNumberFormat="1" applyFont="1">
      <alignment vertical="center"/>
    </xf>
    <xf numFmtId="0" fontId="15" fillId="0" borderId="0" xfId="0" applyFont="1" applyAlignment="1"/>
    <xf numFmtId="0" fontId="13" fillId="0" borderId="0" xfId="0" applyFont="1" applyAlignment="1"/>
    <xf numFmtId="0" fontId="16" fillId="4" borderId="0" xfId="0" applyFont="1" applyFill="1">
      <alignment vertical="center"/>
    </xf>
    <xf numFmtId="0" fontId="13" fillId="4" borderId="0" xfId="0" applyFont="1" applyFill="1" applyAlignment="1"/>
    <xf numFmtId="0" fontId="16" fillId="4" borderId="0" xfId="0" applyFont="1" applyFill="1" applyAlignment="1"/>
    <xf numFmtId="0" fontId="13" fillId="4" borderId="0" xfId="0" applyFont="1" applyFill="1">
      <alignment vertical="center"/>
    </xf>
    <xf numFmtId="0" fontId="17" fillId="0" borderId="0" xfId="6" applyFont="1"/>
    <xf numFmtId="43" fontId="17" fillId="0" borderId="0" xfId="5" applyFont="1" applyBorder="1" applyAlignment="1">
      <alignment horizontal="left" vertical="center"/>
    </xf>
    <xf numFmtId="43" fontId="17" fillId="0" borderId="0" xfId="5" applyFont="1" applyBorder="1" applyAlignment="1">
      <alignment vertical="center"/>
    </xf>
    <xf numFmtId="0" fontId="1" fillId="2" borderId="0" xfId="0" applyFont="1" applyFill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4" borderId="0" xfId="0" applyFont="1" applyFill="1" applyAlignment="1">
      <alignment horizontal="left" vertical="center"/>
    </xf>
  </cellXfs>
  <cellStyles count="7">
    <cellStyle name="Moeda" xfId="2" builtinId="4"/>
    <cellStyle name="Moeda 2" xfId="3" xr:uid="{00000000-0005-0000-0000-000031000000}"/>
    <cellStyle name="Normal" xfId="0" builtinId="0"/>
    <cellStyle name="Normal 2" xfId="4" xr:uid="{00000000-0005-0000-0000-000032000000}"/>
    <cellStyle name="Normal 2 2" xfId="6" xr:uid="{00000000-0005-0000-0000-000034000000}"/>
    <cellStyle name="Vírgula" xfId="1" builtinId="3"/>
    <cellStyle name="Vírgula 2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1184275</xdr:colOff>
      <xdr:row>3</xdr:row>
      <xdr:rowOff>55245</xdr:rowOff>
    </xdr:to>
    <xdr:pic>
      <xdr:nvPicPr>
        <xdr:cNvPr id="3" name="Imagem 2" descr="../../../../LOGO%20TV%20CIDADE/2018/LOGO%207K%20sem%20bg%20e%20com%20c%20alpha%2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0"/>
          <a:ext cx="1184275" cy="7315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23812</xdr:colOff>
      <xdr:row>1</xdr:row>
      <xdr:rowOff>151043</xdr:rowOff>
    </xdr:from>
    <xdr:to>
      <xdr:col>14</xdr:col>
      <xdr:colOff>81301</xdr:colOff>
      <xdr:row>3</xdr:row>
      <xdr:rowOff>447773</xdr:rowOff>
    </xdr:to>
    <xdr:pic>
      <xdr:nvPicPr>
        <xdr:cNvPr id="3" name="Imagem 1" descr="RÉGUA DE MARCAS ATUALIZADA (JUL-2024)_BARRA LOGOS FULL COLOR">
          <a:extLst>
            <a:ext uri="{FF2B5EF4-FFF2-40B4-BE49-F238E27FC236}">
              <a16:creationId xmlns:a16="http://schemas.microsoft.com/office/drawing/2014/main" id="{D52BC3A4-58E3-4207-B563-32CB0A5C9A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93718" y="317731"/>
          <a:ext cx="7748927" cy="7967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zoomScale="80" zoomScaleNormal="80" workbookViewId="0">
      <selection activeCell="E18" sqref="E18"/>
    </sheetView>
  </sheetViews>
  <sheetFormatPr defaultColWidth="9.140625" defaultRowHeight="12.75"/>
  <cols>
    <col min="1" max="1" width="85.42578125" customWidth="1"/>
    <col min="2" max="2" width="16.85546875" customWidth="1"/>
    <col min="3" max="3" width="17" customWidth="1"/>
    <col min="4" max="4" width="13.42578125" customWidth="1"/>
    <col min="5" max="5" width="16.5703125" customWidth="1"/>
    <col min="7" max="7" width="13.140625" customWidth="1"/>
  </cols>
  <sheetData>
    <row r="1" spans="1:5" ht="15.75">
      <c r="A1" s="8"/>
      <c r="B1" s="8"/>
      <c r="C1" s="9"/>
      <c r="D1" s="8"/>
      <c r="E1" s="8"/>
    </row>
    <row r="2" spans="1:5" ht="18.75">
      <c r="A2" s="56" t="s">
        <v>0</v>
      </c>
      <c r="B2" s="56"/>
      <c r="C2" s="56"/>
      <c r="D2" s="56"/>
      <c r="E2" s="56"/>
    </row>
    <row r="3" spans="1:5" ht="18.75">
      <c r="A3" s="10"/>
      <c r="B3" s="10"/>
      <c r="C3" s="11"/>
      <c r="D3" s="10"/>
      <c r="E3" s="10"/>
    </row>
    <row r="4" spans="1:5" ht="56.25">
      <c r="A4" s="12" t="s">
        <v>1</v>
      </c>
      <c r="B4" s="13" t="s">
        <v>2</v>
      </c>
      <c r="C4" s="14" t="s">
        <v>3</v>
      </c>
      <c r="D4" s="15" t="s">
        <v>4</v>
      </c>
      <c r="E4" s="15" t="s">
        <v>5</v>
      </c>
    </row>
    <row r="5" spans="1:5" ht="18.75">
      <c r="A5" s="16" t="s">
        <v>6</v>
      </c>
      <c r="B5" s="17">
        <v>75</v>
      </c>
      <c r="C5" s="18">
        <v>0.375</v>
      </c>
      <c r="D5" s="19">
        <f>(D10*37.5%)</f>
        <v>2383.29</v>
      </c>
      <c r="E5" s="20">
        <f t="shared" ref="E5:E10" si="0">B5*D5</f>
        <v>178746.75</v>
      </c>
    </row>
    <row r="6" spans="1:5" ht="18.75">
      <c r="A6" s="16" t="s">
        <v>7</v>
      </c>
      <c r="B6" s="17">
        <v>25</v>
      </c>
      <c r="C6" s="18">
        <v>0.375</v>
      </c>
      <c r="D6" s="19">
        <f>D10*0.375</f>
        <v>2383.29</v>
      </c>
      <c r="E6" s="20">
        <f t="shared" si="0"/>
        <v>59582.25</v>
      </c>
    </row>
    <row r="7" spans="1:5" ht="18.75">
      <c r="A7" s="16" t="s">
        <v>8</v>
      </c>
      <c r="B7" s="17">
        <v>5</v>
      </c>
      <c r="C7" s="18">
        <v>0.375</v>
      </c>
      <c r="D7" s="19">
        <f>D11*0.375</f>
        <v>1936.875</v>
      </c>
      <c r="E7" s="20">
        <f t="shared" si="0"/>
        <v>9684.375</v>
      </c>
    </row>
    <row r="8" spans="1:5" ht="18.75">
      <c r="A8" s="16" t="s">
        <v>9</v>
      </c>
      <c r="B8" s="17">
        <v>5</v>
      </c>
      <c r="C8" s="18">
        <v>0.375</v>
      </c>
      <c r="D8" s="19">
        <f>D12*0.375</f>
        <v>3273.75</v>
      </c>
      <c r="E8" s="20">
        <f t="shared" si="0"/>
        <v>16368.75</v>
      </c>
    </row>
    <row r="9" spans="1:5" ht="18.75">
      <c r="A9" s="16" t="s">
        <v>10</v>
      </c>
      <c r="B9" s="17">
        <v>5</v>
      </c>
      <c r="C9" s="18">
        <v>0.375</v>
      </c>
      <c r="D9" s="19">
        <f>D13*0.375</f>
        <v>594.75</v>
      </c>
      <c r="E9" s="20">
        <f t="shared" si="0"/>
        <v>2973.75</v>
      </c>
    </row>
    <row r="10" spans="1:5" ht="18.75">
      <c r="A10" s="16" t="s">
        <v>11</v>
      </c>
      <c r="B10" s="21"/>
      <c r="C10" s="18">
        <v>1</v>
      </c>
      <c r="D10" s="22">
        <v>6355.44</v>
      </c>
      <c r="E10" s="20">
        <f t="shared" si="0"/>
        <v>0</v>
      </c>
    </row>
    <row r="11" spans="1:5" ht="18.75">
      <c r="A11" s="16" t="s">
        <v>12</v>
      </c>
      <c r="B11" s="21"/>
      <c r="C11" s="18"/>
      <c r="D11" s="22">
        <v>5165</v>
      </c>
      <c r="E11" s="20"/>
    </row>
    <row r="12" spans="1:5" ht="18.75">
      <c r="A12" s="16" t="s">
        <v>13</v>
      </c>
      <c r="B12" s="21"/>
      <c r="C12" s="18"/>
      <c r="D12" s="22">
        <v>8730</v>
      </c>
      <c r="E12" s="20"/>
    </row>
    <row r="13" spans="1:5" ht="18.75">
      <c r="A13" s="16" t="s">
        <v>14</v>
      </c>
      <c r="B13" s="21"/>
      <c r="C13" s="18"/>
      <c r="D13" s="22">
        <v>1586</v>
      </c>
      <c r="E13" s="20"/>
    </row>
    <row r="14" spans="1:5" ht="18.75">
      <c r="A14" s="16" t="s">
        <v>15</v>
      </c>
      <c r="B14" s="21">
        <v>100</v>
      </c>
      <c r="C14" s="18"/>
      <c r="D14" s="22">
        <f>D10</f>
        <v>6355.44</v>
      </c>
      <c r="E14" s="20">
        <f>B14*D14</f>
        <v>635544</v>
      </c>
    </row>
    <row r="15" spans="1:5" ht="18.75">
      <c r="A15" s="16" t="s">
        <v>16</v>
      </c>
      <c r="B15" s="21">
        <v>1</v>
      </c>
      <c r="C15" s="18" t="s">
        <v>17</v>
      </c>
      <c r="D15" s="23" t="s">
        <v>17</v>
      </c>
      <c r="E15" s="20">
        <v>4000</v>
      </c>
    </row>
    <row r="16" spans="1:5" ht="18.75">
      <c r="A16" s="24" t="s">
        <v>18</v>
      </c>
      <c r="B16" s="21">
        <v>1</v>
      </c>
      <c r="C16" s="18" t="s">
        <v>17</v>
      </c>
      <c r="D16" s="23" t="s">
        <v>17</v>
      </c>
      <c r="E16" s="20">
        <v>2000</v>
      </c>
    </row>
    <row r="17" spans="1:7" ht="18.75">
      <c r="A17" s="16" t="s">
        <v>19</v>
      </c>
      <c r="B17" s="21"/>
      <c r="C17" s="18"/>
      <c r="D17" s="22"/>
      <c r="E17" s="20">
        <v>4000</v>
      </c>
    </row>
    <row r="18" spans="1:7" ht="18.75">
      <c r="A18" s="16" t="s">
        <v>20</v>
      </c>
      <c r="B18" s="21" t="s">
        <v>17</v>
      </c>
      <c r="C18" s="18" t="s">
        <v>17</v>
      </c>
      <c r="D18" s="22" t="s">
        <v>17</v>
      </c>
      <c r="E18" s="20">
        <v>80000</v>
      </c>
    </row>
    <row r="19" spans="1:7" ht="18.75">
      <c r="A19" s="25" t="s">
        <v>21</v>
      </c>
      <c r="B19" s="26">
        <f>SUM(B5:B10)</f>
        <v>115</v>
      </c>
      <c r="C19" s="27" t="s">
        <v>21</v>
      </c>
      <c r="D19" s="28" t="s">
        <v>21</v>
      </c>
      <c r="E19" s="29">
        <f>SUM(E5:E18)</f>
        <v>992899.875</v>
      </c>
    </row>
    <row r="20" spans="1:7" ht="18.75">
      <c r="A20" s="30" t="s">
        <v>22</v>
      </c>
      <c r="B20" s="31"/>
      <c r="C20" s="32"/>
      <c r="D20" s="24"/>
      <c r="E20" s="33"/>
      <c r="G20" s="34"/>
    </row>
    <row r="23" spans="1:7">
      <c r="C23" s="34"/>
      <c r="D23" s="35"/>
    </row>
    <row r="24" spans="1:7">
      <c r="C24" s="34"/>
      <c r="D24" s="36"/>
    </row>
  </sheetData>
  <mergeCells count="1">
    <mergeCell ref="A2:E2"/>
  </mergeCells>
  <pageMargins left="0.75" right="0.75" top="1" bottom="1" header="0.51180555555555596" footer="0.51180555555555596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N25"/>
  <sheetViews>
    <sheetView tabSelected="1" zoomScale="110" zoomScaleNormal="110" workbookViewId="0">
      <selection activeCell="B5" sqref="B5"/>
    </sheetView>
  </sheetViews>
  <sheetFormatPr defaultColWidth="9.140625" defaultRowHeight="12.75"/>
  <cols>
    <col min="1" max="1" width="2.7109375" customWidth="1"/>
    <col min="2" max="2" width="22.7109375" customWidth="1"/>
    <col min="3" max="3" width="31" customWidth="1"/>
    <col min="4" max="4" width="36.42578125" customWidth="1"/>
    <col min="5" max="5" width="10.140625" customWidth="1"/>
    <col min="6" max="6" width="14" customWidth="1"/>
    <col min="7" max="7" width="12.85546875" customWidth="1"/>
    <col min="8" max="8" width="19.28515625" customWidth="1"/>
    <col min="9" max="9" width="13" customWidth="1"/>
    <col min="10" max="10" width="14.42578125" customWidth="1"/>
    <col min="11" max="11" width="10.42578125" customWidth="1"/>
    <col min="12" max="12" width="11.85546875" customWidth="1"/>
    <col min="13" max="13" width="13" customWidth="1"/>
    <col min="14" max="14" width="6.5703125" customWidth="1"/>
  </cols>
  <sheetData>
    <row r="2" spans="2:14" s="48" customFormat="1" ht="20.100000000000001" customHeight="1">
      <c r="B2" s="49"/>
      <c r="C2" s="49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</row>
    <row r="3" spans="2:14" s="48" customFormat="1" ht="20.100000000000001" customHeight="1">
      <c r="B3" s="49" t="s">
        <v>62</v>
      </c>
      <c r="C3" s="49"/>
      <c r="D3" s="51" t="s">
        <v>64</v>
      </c>
      <c r="E3" s="50"/>
      <c r="F3" s="50"/>
      <c r="G3" s="61"/>
      <c r="H3" s="61"/>
      <c r="I3" s="50"/>
      <c r="J3" s="50"/>
      <c r="K3" s="50"/>
      <c r="L3" s="50"/>
      <c r="M3" s="50"/>
      <c r="N3" s="50"/>
    </row>
    <row r="4" spans="2:14" s="48" customFormat="1" ht="36" customHeight="1">
      <c r="B4" s="49" t="s">
        <v>63</v>
      </c>
      <c r="C4" s="49"/>
      <c r="D4" s="49" t="s">
        <v>65</v>
      </c>
      <c r="E4" s="50"/>
      <c r="F4" s="52"/>
      <c r="G4" s="52"/>
      <c r="H4" s="52"/>
      <c r="I4" s="50"/>
      <c r="J4" s="50"/>
      <c r="K4" s="50"/>
      <c r="L4" s="50"/>
      <c r="M4" s="50"/>
      <c r="N4" s="50"/>
    </row>
    <row r="5" spans="2:14" s="53" customFormat="1" ht="20.100000000000001" customHeight="1">
      <c r="B5" s="54"/>
      <c r="D5" s="55"/>
    </row>
    <row r="6" spans="2:14" ht="45">
      <c r="B6" s="1" t="s">
        <v>23</v>
      </c>
      <c r="C6" s="1" t="s">
        <v>24</v>
      </c>
      <c r="D6" s="1" t="s">
        <v>25</v>
      </c>
      <c r="E6" s="2" t="s">
        <v>26</v>
      </c>
      <c r="F6" s="3" t="s">
        <v>27</v>
      </c>
      <c r="G6" s="3" t="s">
        <v>3</v>
      </c>
      <c r="H6" s="3" t="s">
        <v>28</v>
      </c>
      <c r="I6" s="1" t="s">
        <v>29</v>
      </c>
      <c r="J6" s="1" t="s">
        <v>30</v>
      </c>
      <c r="K6" s="1" t="s">
        <v>31</v>
      </c>
      <c r="L6" s="1" t="s">
        <v>32</v>
      </c>
      <c r="M6" s="1" t="s">
        <v>33</v>
      </c>
      <c r="N6" s="1" t="s">
        <v>61</v>
      </c>
    </row>
    <row r="7" spans="2:14" s="39" customFormat="1">
      <c r="B7" s="38" t="s">
        <v>48</v>
      </c>
      <c r="C7" s="38" t="s">
        <v>47</v>
      </c>
      <c r="D7" s="37" t="s">
        <v>35</v>
      </c>
      <c r="E7" s="40" t="s">
        <v>36</v>
      </c>
      <c r="F7" s="41">
        <v>20</v>
      </c>
      <c r="G7" s="37">
        <v>0.25</v>
      </c>
      <c r="H7" s="38" t="s">
        <v>48</v>
      </c>
      <c r="I7" s="42">
        <v>9381</v>
      </c>
      <c r="J7" s="5">
        <f t="shared" ref="J7:J8" si="0">I7*G7*F7</f>
        <v>46905</v>
      </c>
      <c r="K7" s="6">
        <v>0.8</v>
      </c>
      <c r="L7" s="7">
        <f>M7/F7</f>
        <v>469.05</v>
      </c>
      <c r="M7" s="7">
        <f>J7-(J7*K7)</f>
        <v>9381</v>
      </c>
      <c r="N7" s="38"/>
    </row>
    <row r="8" spans="2:14" ht="14.25" customHeight="1">
      <c r="B8" s="37" t="s">
        <v>45</v>
      </c>
      <c r="C8" s="4" t="s">
        <v>46</v>
      </c>
      <c r="D8" s="37" t="s">
        <v>50</v>
      </c>
      <c r="E8" s="4" t="s">
        <v>36</v>
      </c>
      <c r="F8" s="4">
        <v>4</v>
      </c>
      <c r="G8" s="4">
        <v>0.375</v>
      </c>
      <c r="H8" s="4" t="s">
        <v>45</v>
      </c>
      <c r="I8" s="43">
        <v>1934</v>
      </c>
      <c r="J8" s="5">
        <f t="shared" si="0"/>
        <v>2901</v>
      </c>
      <c r="K8" s="6">
        <v>0.8</v>
      </c>
      <c r="L8" s="7">
        <f t="shared" ref="L8" si="1">M8/F8</f>
        <v>145.04999999999995</v>
      </c>
      <c r="M8" s="7">
        <f t="shared" ref="M8:M17" si="2">J8-(J8*K8)</f>
        <v>580.19999999999982</v>
      </c>
      <c r="N8" s="1"/>
    </row>
    <row r="9" spans="2:14">
      <c r="B9" s="4" t="s">
        <v>34</v>
      </c>
      <c r="C9" s="4" t="s">
        <v>46</v>
      </c>
      <c r="D9" s="37" t="s">
        <v>49</v>
      </c>
      <c r="E9" s="4" t="s">
        <v>36</v>
      </c>
      <c r="F9" s="4">
        <v>4</v>
      </c>
      <c r="G9" s="4">
        <v>0.375</v>
      </c>
      <c r="H9" s="4" t="s">
        <v>34</v>
      </c>
      <c r="I9" s="5">
        <v>7115</v>
      </c>
      <c r="J9" s="5">
        <f>I9*G9*F9</f>
        <v>10672.5</v>
      </c>
      <c r="K9" s="6">
        <v>0.8</v>
      </c>
      <c r="L9" s="7">
        <f>M9/F9</f>
        <v>533.625</v>
      </c>
      <c r="M9" s="7">
        <f t="shared" si="2"/>
        <v>2134.5</v>
      </c>
      <c r="N9" s="4"/>
    </row>
    <row r="10" spans="2:14">
      <c r="B10" s="38" t="s">
        <v>48</v>
      </c>
      <c r="C10" s="37" t="s">
        <v>52</v>
      </c>
      <c r="D10" s="37" t="s">
        <v>51</v>
      </c>
      <c r="E10" s="37" t="s">
        <v>36</v>
      </c>
      <c r="F10" s="4">
        <v>22</v>
      </c>
      <c r="G10" s="4">
        <v>0.25</v>
      </c>
      <c r="H10" s="38" t="s">
        <v>48</v>
      </c>
      <c r="I10" s="5">
        <v>9381</v>
      </c>
      <c r="J10" s="5">
        <f t="shared" ref="J10:J17" si="3">I10*G10*F10</f>
        <v>51595.5</v>
      </c>
      <c r="K10" s="6">
        <v>0.8</v>
      </c>
      <c r="L10" s="7">
        <f t="shared" ref="L10:L17" si="4">M10/F10</f>
        <v>469.04999999999995</v>
      </c>
      <c r="M10" s="7">
        <f t="shared" si="2"/>
        <v>10319.099999999999</v>
      </c>
      <c r="N10" s="4"/>
    </row>
    <row r="11" spans="2:14">
      <c r="B11" s="37" t="s">
        <v>45</v>
      </c>
      <c r="C11" s="37" t="s">
        <v>56</v>
      </c>
      <c r="D11" s="37" t="s">
        <v>57</v>
      </c>
      <c r="E11" s="37" t="s">
        <v>36</v>
      </c>
      <c r="F11" s="4">
        <v>4</v>
      </c>
      <c r="G11" s="4">
        <v>0.375</v>
      </c>
      <c r="H11" s="37" t="s">
        <v>45</v>
      </c>
      <c r="I11" s="5">
        <v>1934</v>
      </c>
      <c r="J11" s="5">
        <f t="shared" si="3"/>
        <v>2901</v>
      </c>
      <c r="K11" s="6">
        <v>0.8</v>
      </c>
      <c r="L11" s="7">
        <f t="shared" si="4"/>
        <v>145.04999999999995</v>
      </c>
      <c r="M11" s="7">
        <f t="shared" si="2"/>
        <v>580.19999999999982</v>
      </c>
      <c r="N11" s="4"/>
    </row>
    <row r="12" spans="2:14">
      <c r="B12" s="4" t="s">
        <v>34</v>
      </c>
      <c r="C12" s="37" t="s">
        <v>56</v>
      </c>
      <c r="D12" s="37" t="s">
        <v>57</v>
      </c>
      <c r="E12" s="37" t="s">
        <v>36</v>
      </c>
      <c r="F12" s="4">
        <v>4</v>
      </c>
      <c r="G12" s="4">
        <v>0.375</v>
      </c>
      <c r="H12" s="4" t="s">
        <v>34</v>
      </c>
      <c r="I12" s="5">
        <v>7115</v>
      </c>
      <c r="J12" s="5">
        <f t="shared" si="3"/>
        <v>10672.5</v>
      </c>
      <c r="K12" s="6">
        <v>0.8</v>
      </c>
      <c r="L12" s="7">
        <f t="shared" si="4"/>
        <v>533.625</v>
      </c>
      <c r="M12" s="7">
        <f t="shared" si="2"/>
        <v>2134.5</v>
      </c>
      <c r="N12" s="4"/>
    </row>
    <row r="13" spans="2:14">
      <c r="B13" s="37" t="s">
        <v>55</v>
      </c>
      <c r="C13" s="37" t="s">
        <v>56</v>
      </c>
      <c r="D13" s="37" t="s">
        <v>57</v>
      </c>
      <c r="E13" s="37" t="s">
        <v>36</v>
      </c>
      <c r="F13" s="4">
        <v>4</v>
      </c>
      <c r="G13" s="4">
        <v>0.375</v>
      </c>
      <c r="H13" s="37" t="s">
        <v>55</v>
      </c>
      <c r="I13" s="5">
        <v>9982</v>
      </c>
      <c r="J13" s="5">
        <f t="shared" si="3"/>
        <v>14973</v>
      </c>
      <c r="K13" s="6">
        <v>0.8</v>
      </c>
      <c r="L13" s="7">
        <f t="shared" si="4"/>
        <v>748.64999999999964</v>
      </c>
      <c r="M13" s="7">
        <f t="shared" si="2"/>
        <v>2994.5999999999985</v>
      </c>
      <c r="N13" s="4"/>
    </row>
    <row r="14" spans="2:14">
      <c r="B14" s="4" t="s">
        <v>42</v>
      </c>
      <c r="C14" s="4" t="s">
        <v>58</v>
      </c>
      <c r="D14" s="37" t="s">
        <v>37</v>
      </c>
      <c r="E14" s="4" t="s">
        <v>38</v>
      </c>
      <c r="F14" s="4">
        <v>12</v>
      </c>
      <c r="G14" s="4">
        <v>1</v>
      </c>
      <c r="H14" s="4" t="s">
        <v>42</v>
      </c>
      <c r="I14" s="5">
        <v>4022</v>
      </c>
      <c r="J14" s="5">
        <f t="shared" si="3"/>
        <v>48264</v>
      </c>
      <c r="K14" s="6">
        <v>0.8</v>
      </c>
      <c r="L14" s="7">
        <f t="shared" si="4"/>
        <v>804.39999999999964</v>
      </c>
      <c r="M14" s="7">
        <f t="shared" si="2"/>
        <v>9652.7999999999956</v>
      </c>
      <c r="N14" s="4"/>
    </row>
    <row r="15" spans="2:14">
      <c r="B15" s="4" t="s">
        <v>43</v>
      </c>
      <c r="C15" s="4" t="s">
        <v>58</v>
      </c>
      <c r="D15" s="4" t="s">
        <v>37</v>
      </c>
      <c r="E15" s="4" t="s">
        <v>38</v>
      </c>
      <c r="F15" s="4">
        <v>5</v>
      </c>
      <c r="G15" s="4">
        <v>1</v>
      </c>
      <c r="H15" s="4" t="s">
        <v>43</v>
      </c>
      <c r="I15" s="5">
        <v>4526</v>
      </c>
      <c r="J15" s="5">
        <f t="shared" si="3"/>
        <v>22630</v>
      </c>
      <c r="K15" s="6">
        <v>0.8</v>
      </c>
      <c r="L15" s="7">
        <f t="shared" si="4"/>
        <v>905.2</v>
      </c>
      <c r="M15" s="7">
        <f t="shared" si="2"/>
        <v>4526</v>
      </c>
      <c r="N15" s="4"/>
    </row>
    <row r="16" spans="2:14">
      <c r="B16" s="4" t="s">
        <v>44</v>
      </c>
      <c r="C16" s="4" t="s">
        <v>58</v>
      </c>
      <c r="D16" s="4" t="s">
        <v>37</v>
      </c>
      <c r="E16" s="4" t="s">
        <v>38</v>
      </c>
      <c r="F16" s="4">
        <v>3</v>
      </c>
      <c r="G16" s="4">
        <v>1</v>
      </c>
      <c r="H16" s="4" t="s">
        <v>44</v>
      </c>
      <c r="I16" s="5">
        <v>12910</v>
      </c>
      <c r="J16" s="5">
        <f t="shared" si="3"/>
        <v>38730</v>
      </c>
      <c r="K16" s="44">
        <v>0.8</v>
      </c>
      <c r="L16" s="7">
        <f t="shared" si="4"/>
        <v>2582</v>
      </c>
      <c r="M16" s="7">
        <f t="shared" si="2"/>
        <v>7746</v>
      </c>
      <c r="N16" s="4"/>
    </row>
    <row r="17" spans="2:14">
      <c r="B17" s="37" t="s">
        <v>53</v>
      </c>
      <c r="C17" s="37" t="s">
        <v>54</v>
      </c>
      <c r="D17" s="4" t="s">
        <v>39</v>
      </c>
      <c r="E17" s="4"/>
      <c r="F17" s="4">
        <v>4</v>
      </c>
      <c r="G17" s="4">
        <v>1</v>
      </c>
      <c r="H17" s="4"/>
      <c r="I17" s="5">
        <v>5000</v>
      </c>
      <c r="J17" s="5">
        <f t="shared" si="3"/>
        <v>20000</v>
      </c>
      <c r="K17" s="6">
        <v>0</v>
      </c>
      <c r="L17" s="7">
        <f t="shared" si="4"/>
        <v>5000</v>
      </c>
      <c r="M17" s="7">
        <f t="shared" si="2"/>
        <v>20000</v>
      </c>
      <c r="N17" s="4"/>
    </row>
    <row r="18" spans="2:14">
      <c r="B18" s="4"/>
      <c r="C18" s="4"/>
      <c r="D18" s="4"/>
      <c r="E18" s="4"/>
      <c r="F18" s="4"/>
      <c r="G18" s="4"/>
      <c r="H18" s="4"/>
      <c r="I18" s="5"/>
      <c r="J18" s="5"/>
      <c r="K18" s="6"/>
      <c r="L18" s="7"/>
      <c r="M18" s="7"/>
      <c r="N18" s="4"/>
    </row>
    <row r="19" spans="2:14">
      <c r="B19" s="57" t="s">
        <v>40</v>
      </c>
      <c r="C19" s="57"/>
      <c r="D19" s="57"/>
      <c r="E19" s="57"/>
      <c r="F19" s="4">
        <f>SUM(F9:F18)</f>
        <v>62</v>
      </c>
      <c r="G19" s="58"/>
      <c r="H19" s="59"/>
      <c r="I19" s="60"/>
      <c r="J19" s="7">
        <f>SUM(J7:J18)</f>
        <v>270244.5</v>
      </c>
      <c r="K19" s="58"/>
      <c r="L19" s="60"/>
      <c r="M19" s="7">
        <f>SUM(M7:M18)</f>
        <v>70048.899999999994</v>
      </c>
      <c r="N19" s="4"/>
    </row>
    <row r="21" spans="2:14" ht="15.75">
      <c r="B21" s="47" t="s">
        <v>41</v>
      </c>
      <c r="I21" s="45" t="s">
        <v>59</v>
      </c>
      <c r="J21" s="46">
        <f>SUM(J7:J16)</f>
        <v>250244.5</v>
      </c>
    </row>
    <row r="22" spans="2:14">
      <c r="I22" s="45" t="s">
        <v>60</v>
      </c>
      <c r="J22" s="46">
        <f>J17</f>
        <v>20000</v>
      </c>
    </row>
    <row r="25" spans="2:14">
      <c r="B25" t="s">
        <v>66</v>
      </c>
    </row>
  </sheetData>
  <mergeCells count="4">
    <mergeCell ref="B19:E19"/>
    <mergeCell ref="G19:I19"/>
    <mergeCell ref="K19:L19"/>
    <mergeCell ref="G3:H3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Record</vt:lpstr>
      <vt:lpstr>Bloquinho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</dc:creator>
  <cp:lastModifiedBy>Joyce Luque Bastos Berthaud</cp:lastModifiedBy>
  <cp:lastPrinted>2020-03-02T17:42:00Z</cp:lastPrinted>
  <dcterms:created xsi:type="dcterms:W3CDTF">2019-11-05T18:53:00Z</dcterms:created>
  <dcterms:modified xsi:type="dcterms:W3CDTF">2025-10-29T19:03:57Z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1046-12.2.0.21931</vt:lpwstr>
  </property>
  <property fmtid="{D5CDD505-2E9C-101B-9397-08002B2CF9AE}" pid="3" name="ICV">
    <vt:lpwstr>ED9C3895AE4C421FBE85F05B8D1C24F5_13</vt:lpwstr>
  </property>
</Properties>
</file>